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38" activeTab="0"/>
  </bookViews>
  <sheets>
    <sheet name="附表2-2 大中修计划项目表1" sheetId="1" r:id="rId1"/>
  </sheets>
  <definedNames/>
  <calcPr fullCalcOnLoad="1"/>
</workbook>
</file>

<file path=xl/sharedStrings.xml><?xml version="1.0" encoding="utf-8"?>
<sst xmlns="http://schemas.openxmlformats.org/spreadsheetml/2006/main" count="316" uniqueCount="128">
  <si>
    <t>附件</t>
  </si>
  <si>
    <t>沙县区2023年度农村公路省级养护补助资金的分配方案</t>
  </si>
  <si>
    <t>序号</t>
  </si>
  <si>
    <t>设区市</t>
  </si>
  <si>
    <t>县市区</t>
  </si>
  <si>
    <t>县区属性</t>
  </si>
  <si>
    <t>计划批次</t>
  </si>
  <si>
    <t>路线编码</t>
  </si>
  <si>
    <t>项目名称</t>
  </si>
  <si>
    <t>建设单位</t>
  </si>
  <si>
    <t>起点桩号</t>
  </si>
  <si>
    <t>终点桩号</t>
  </si>
  <si>
    <t>里程
（公里）</t>
  </si>
  <si>
    <t>养护工程实施内容</t>
  </si>
  <si>
    <t>预算造价（万元，不含征迁费用）</t>
  </si>
  <si>
    <t>计划使用省补资金(万元)</t>
  </si>
  <si>
    <t>备注</t>
  </si>
  <si>
    <t>边沟（延米）</t>
  </si>
  <si>
    <t>标线（公里）</t>
  </si>
  <si>
    <t>涵洞（道）</t>
  </si>
  <si>
    <t>错车道（个）</t>
  </si>
  <si>
    <t>指路系统及公里牌（公里）</t>
  </si>
  <si>
    <t>路面修复挖补（平方米）</t>
  </si>
  <si>
    <t>其他（简要说明）</t>
  </si>
  <si>
    <t>三明市</t>
  </si>
  <si>
    <t>沙县区</t>
  </si>
  <si>
    <t>中等发展水平县</t>
  </si>
  <si>
    <t>正选项目</t>
  </si>
  <si>
    <t>Y019350427</t>
  </si>
  <si>
    <t>S308-倪居山路面置换增设工程</t>
  </si>
  <si>
    <t>夏茂镇</t>
  </si>
  <si>
    <t>Y018350427</t>
  </si>
  <si>
    <t>S304至瓦溪错车道增设工程</t>
  </si>
  <si>
    <t>0.000</t>
  </si>
  <si>
    <t>Y023350427</t>
  </si>
  <si>
    <t>夏茂至李窠路面置换工程</t>
  </si>
  <si>
    <t>Y027350427</t>
  </si>
  <si>
    <t>大布至坑头路面置换工程</t>
  </si>
  <si>
    <r>
      <t>Y</t>
    </r>
    <r>
      <rPr>
        <sz val="11"/>
        <color indexed="8"/>
        <rFont val="宋体"/>
        <family val="0"/>
      </rPr>
      <t>011350427</t>
    </r>
  </si>
  <si>
    <t>南霞至龙泉公路养护专项工程</t>
  </si>
  <si>
    <t>南霞乡</t>
  </si>
  <si>
    <t>Y061350427</t>
  </si>
  <si>
    <t>南霞乡茶坪路口至
山后新建边沟工程</t>
  </si>
  <si>
    <t>Y052350427</t>
  </si>
  <si>
    <t>古楼峡至前村水沟硬化工程</t>
  </si>
  <si>
    <t>大洛镇</t>
  </si>
  <si>
    <t>0</t>
  </si>
  <si>
    <t>5.469</t>
  </si>
  <si>
    <t>Y053350427</t>
  </si>
  <si>
    <t>双溪口至陈山路面置换工程项目</t>
  </si>
  <si>
    <t>Y016350427</t>
  </si>
  <si>
    <t>S308至山际水沟硬化工程</t>
  </si>
  <si>
    <t>2.587</t>
  </si>
  <si>
    <t>Y065350427</t>
  </si>
  <si>
    <t>白溪-荷山边沟硬化工程</t>
  </si>
  <si>
    <t>富口镇</t>
  </si>
  <si>
    <t>C069350427</t>
  </si>
  <si>
    <t>柳坑-小际路面置换工程</t>
  </si>
  <si>
    <t>Y032350427</t>
  </si>
  <si>
    <t>高桥至安田路面置换工程</t>
  </si>
  <si>
    <t>高桥镇</t>
  </si>
  <si>
    <t>X745350427</t>
  </si>
  <si>
    <t>县道X745正地段水沟硬化工程</t>
  </si>
  <si>
    <t>县道X745上里段路面置换工程</t>
  </si>
  <si>
    <t>路肩硬化550平方</t>
  </si>
  <si>
    <t>Y008350427</t>
  </si>
  <si>
    <t>甲山道路边沟硬化工程</t>
  </si>
  <si>
    <t>湖源乡</t>
  </si>
  <si>
    <t>青州镇-高桥镇青州村段置换板工程</t>
  </si>
  <si>
    <t>青州镇</t>
  </si>
  <si>
    <t>Y010350427</t>
  </si>
  <si>
    <t>澄江楼-郑湖溪坪村段路面置换工程</t>
  </si>
  <si>
    <t>Y106350405</t>
  </si>
  <si>
    <t>岭兜高溪路段水沟硬化工程</t>
  </si>
  <si>
    <t>高砂镇</t>
  </si>
  <si>
    <t>Y063350427</t>
  </si>
  <si>
    <t>洋口子至端溪养护专项工程</t>
  </si>
  <si>
    <t>Y098350405</t>
  </si>
  <si>
    <t>樟墩至玉口公路水沟工程</t>
  </si>
  <si>
    <t>X748350405</t>
  </si>
  <si>
    <t>渔珠至冲厚路肩硬化及水沟工程</t>
  </si>
  <si>
    <t>路肩硬化6000平方</t>
  </si>
  <si>
    <t>X748350427</t>
  </si>
  <si>
    <t>X748渔溪线大炉村段养护专项工程</t>
  </si>
  <si>
    <t>郑湖乡</t>
  </si>
  <si>
    <t>路肩硬化1600平方</t>
  </si>
  <si>
    <t>Y095350427</t>
  </si>
  <si>
    <t>下洋至上洋边沟硬化工程</t>
  </si>
  <si>
    <t>Y012350427</t>
  </si>
  <si>
    <t>沙县西霞至根坑公路水沟硬化工程</t>
  </si>
  <si>
    <t>凤岗街道</t>
  </si>
  <si>
    <t>Y047350427</t>
  </si>
  <si>
    <t>沙县洋源至村头公路水沟硬化工程</t>
  </si>
  <si>
    <t>Y017350427</t>
  </si>
  <si>
    <t>沙县大洲至际岩公路路面置换工程</t>
  </si>
  <si>
    <t>C246350427</t>
  </si>
  <si>
    <t>贮木场-二十八曲错车道增设工程</t>
  </si>
  <si>
    <t>Y038350427</t>
  </si>
  <si>
    <t>南阳至华村养护专项工程</t>
  </si>
  <si>
    <t>南阳乡</t>
  </si>
  <si>
    <t>X739350427</t>
  </si>
  <si>
    <t>2023年农村公路生态示范路工程</t>
  </si>
  <si>
    <t>农路站</t>
  </si>
  <si>
    <t>创建生态示范路8公里</t>
  </si>
  <si>
    <t>正选734万元</t>
  </si>
  <si>
    <t>备选项目</t>
  </si>
  <si>
    <t>C177350427</t>
  </si>
  <si>
    <t>龙池至龙凤板
养护专项工程</t>
  </si>
  <si>
    <t>C197350427</t>
  </si>
  <si>
    <t>连坑路口至连坑水沟硬化工程</t>
  </si>
  <si>
    <t>C198350427</t>
  </si>
  <si>
    <t>S308至后底水沟硬化工程</t>
  </si>
  <si>
    <t>C059350427</t>
  </si>
  <si>
    <t>山际至山坪养护工程</t>
  </si>
  <si>
    <t>C199350427</t>
  </si>
  <si>
    <t>万代道路边沟硬化工程</t>
  </si>
  <si>
    <t>C036350427</t>
  </si>
  <si>
    <t>胜地电站-沉坑路面置换工程</t>
  </si>
  <si>
    <t>澄江楼-郑湖长村段养护专项工程</t>
  </si>
  <si>
    <t>0.001</t>
  </si>
  <si>
    <t>路肩硬化3000平方</t>
  </si>
  <si>
    <t>C065350427</t>
  </si>
  <si>
    <t>龙慈至大际水沟工程</t>
  </si>
  <si>
    <t>C0153350427</t>
  </si>
  <si>
    <t>桂阳地-板山错车道增设工程</t>
  </si>
  <si>
    <t>C067350427</t>
  </si>
  <si>
    <t>山氽村至罗地公路错车道增设工程</t>
  </si>
  <si>
    <t>备选121.6万元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</si>
</sst>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</numFmts>
  <fonts count="55"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 vertical="center"/>
      <protection/>
    </xf>
    <xf numFmtId="0" fontId="14" fillId="0" borderId="0">
      <alignment vertical="center"/>
      <protection/>
    </xf>
    <xf numFmtId="0" fontId="28" fillId="31" borderId="0" applyNumberFormat="0" applyBorder="0" applyAlignment="0" applyProtection="0"/>
    <xf numFmtId="0" fontId="2" fillId="0" borderId="0">
      <alignment vertical="center"/>
      <protection/>
    </xf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99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32 2 3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2 3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常规 2" xfId="76"/>
    <cellStyle name="常规 2 3 2 2" xfId="77"/>
    <cellStyle name="常规 2 3 2 3" xfId="78"/>
    <cellStyle name="常规 2 3 4" xfId="79"/>
    <cellStyle name="常规 2 4" xfId="80"/>
    <cellStyle name="常规 2 4 2" xfId="81"/>
    <cellStyle name="常规 2 4 3" xfId="82"/>
    <cellStyle name="常规 2 5" xfId="83"/>
    <cellStyle name="常规 2 6" xfId="84"/>
    <cellStyle name="常规 2 7" xfId="85"/>
    <cellStyle name="常规 2 8" xfId="86"/>
    <cellStyle name="常规 2 9" xfId="87"/>
    <cellStyle name="常规 3" xfId="88"/>
    <cellStyle name="常规 3 2" xfId="89"/>
    <cellStyle name="常规 3 3" xfId="90"/>
    <cellStyle name="常规 3 4" xfId="91"/>
    <cellStyle name="常规 3 5" xfId="92"/>
    <cellStyle name="常规 3 6" xfId="93"/>
    <cellStyle name="常规 32" xfId="94"/>
    <cellStyle name="常规 32 2" xfId="95"/>
    <cellStyle name="常规 32 2 2" xfId="96"/>
    <cellStyle name="常规 32 3" xfId="97"/>
    <cellStyle name="常规 32 4" xfId="98"/>
    <cellStyle name="常规 4" xfId="99"/>
    <cellStyle name="常规 4 2" xfId="100"/>
    <cellStyle name="常规 4 3" xfId="101"/>
    <cellStyle name="常规 4 4" xfId="102"/>
    <cellStyle name="常规 4 5" xfId="103"/>
    <cellStyle name="常规 4 6" xfId="104"/>
    <cellStyle name="常规 5" xfId="105"/>
    <cellStyle name="常规 5 3" xfId="106"/>
    <cellStyle name="常规 5 4" xfId="107"/>
    <cellStyle name="常规 5 5" xfId="108"/>
    <cellStyle name="常规 5 6" xfId="109"/>
    <cellStyle name="常规 7" xfId="110"/>
    <cellStyle name="常规 8" xfId="111"/>
    <cellStyle name="常规 9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7" max="7" width="20.375" style="0" customWidth="1"/>
  </cols>
  <sheetData>
    <row r="1" spans="1:2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20" t="s">
        <v>13</v>
      </c>
      <c r="M3" s="20"/>
      <c r="N3" s="20"/>
      <c r="O3" s="20"/>
      <c r="P3" s="20"/>
      <c r="Q3" s="20"/>
      <c r="R3" s="20"/>
      <c r="S3" s="20" t="s">
        <v>14</v>
      </c>
      <c r="T3" s="28" t="s">
        <v>15</v>
      </c>
      <c r="U3" s="5" t="s">
        <v>16</v>
      </c>
    </row>
    <row r="4" spans="1:21" ht="36">
      <c r="A4" s="5"/>
      <c r="B4" s="5"/>
      <c r="C4" s="5"/>
      <c r="D4" s="5"/>
      <c r="E4" s="7"/>
      <c r="F4" s="5"/>
      <c r="G4" s="7"/>
      <c r="H4" s="7"/>
      <c r="I4" s="5"/>
      <c r="J4" s="5"/>
      <c r="K4" s="5"/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22</v>
      </c>
      <c r="R4" s="21" t="s">
        <v>23</v>
      </c>
      <c r="S4" s="20"/>
      <c r="T4" s="29"/>
      <c r="U4" s="5"/>
    </row>
    <row r="5" spans="1:21" ht="13.5">
      <c r="A5" s="8"/>
      <c r="B5" s="8"/>
      <c r="C5" s="8"/>
      <c r="D5" s="8"/>
      <c r="E5" s="8"/>
      <c r="F5" s="8"/>
      <c r="G5" s="8"/>
      <c r="H5" s="8"/>
      <c r="I5" s="8"/>
      <c r="J5" s="8"/>
      <c r="K5" s="8">
        <f>SUM(K6:K44)</f>
        <v>96.20800000000001</v>
      </c>
      <c r="L5" s="8">
        <f>SUM(L6:L44)</f>
        <v>41250</v>
      </c>
      <c r="M5" s="8">
        <f aca="true" t="shared" si="0" ref="M5:R5">SUM(M6:M44)</f>
        <v>0</v>
      </c>
      <c r="N5" s="8">
        <f t="shared" si="0"/>
        <v>0</v>
      </c>
      <c r="O5" s="8">
        <f t="shared" si="0"/>
        <v>36</v>
      </c>
      <c r="P5" s="8">
        <f t="shared" si="0"/>
        <v>0</v>
      </c>
      <c r="Q5" s="8">
        <f t="shared" si="0"/>
        <v>28630</v>
      </c>
      <c r="R5" s="8">
        <f t="shared" si="0"/>
        <v>0</v>
      </c>
      <c r="S5" s="8">
        <f>SUM(S6:S34)</f>
        <v>1367.66</v>
      </c>
      <c r="T5" s="8">
        <f>SUM(T6:T34)</f>
        <v>734</v>
      </c>
      <c r="U5" s="8"/>
    </row>
    <row r="6" spans="1:21" s="1" customFormat="1" ht="30" customHeight="1">
      <c r="A6" s="9">
        <v>1</v>
      </c>
      <c r="B6" s="9" t="s">
        <v>24</v>
      </c>
      <c r="C6" s="10" t="s">
        <v>25</v>
      </c>
      <c r="D6" s="10" t="s">
        <v>26</v>
      </c>
      <c r="E6" s="10" t="s">
        <v>27</v>
      </c>
      <c r="F6" s="11" t="s">
        <v>28</v>
      </c>
      <c r="G6" s="11" t="s">
        <v>29</v>
      </c>
      <c r="H6" s="11" t="s">
        <v>30</v>
      </c>
      <c r="I6" s="11">
        <v>0.6</v>
      </c>
      <c r="J6" s="11">
        <v>0.8</v>
      </c>
      <c r="K6" s="22">
        <v>0.2</v>
      </c>
      <c r="L6" s="10"/>
      <c r="M6" s="10"/>
      <c r="N6" s="10"/>
      <c r="O6" s="10"/>
      <c r="P6" s="10"/>
      <c r="Q6" s="10">
        <v>200</v>
      </c>
      <c r="R6" s="10"/>
      <c r="S6" s="10">
        <f>L6*0.018+O6*1.2+Q6*0.018</f>
        <v>3.5999999999999996</v>
      </c>
      <c r="T6" s="10">
        <f aca="true" t="shared" si="1" ref="T6:T18">L6*0.01+O6*0.8+Q6*0.01</f>
        <v>2</v>
      </c>
      <c r="U6" s="10"/>
    </row>
    <row r="7" spans="1:21" s="1" customFormat="1" ht="30" customHeight="1">
      <c r="A7" s="9">
        <v>2</v>
      </c>
      <c r="B7" s="9" t="s">
        <v>24</v>
      </c>
      <c r="C7" s="10" t="s">
        <v>25</v>
      </c>
      <c r="D7" s="10" t="s">
        <v>26</v>
      </c>
      <c r="E7" s="10" t="s">
        <v>27</v>
      </c>
      <c r="F7" s="11" t="s">
        <v>31</v>
      </c>
      <c r="G7" s="11" t="s">
        <v>32</v>
      </c>
      <c r="H7" s="11" t="s">
        <v>30</v>
      </c>
      <c r="I7" s="11" t="s">
        <v>33</v>
      </c>
      <c r="J7" s="11">
        <v>0.593</v>
      </c>
      <c r="K7" s="22">
        <v>0.593</v>
      </c>
      <c r="L7" s="10"/>
      <c r="M7" s="10"/>
      <c r="N7" s="10"/>
      <c r="O7" s="10">
        <v>2</v>
      </c>
      <c r="P7" s="10"/>
      <c r="Q7" s="10"/>
      <c r="R7" s="10"/>
      <c r="S7" s="10">
        <f aca="true" t="shared" si="2" ref="S7:S18">L7*0.018+O7*1.2+Q7*0.018</f>
        <v>2.4</v>
      </c>
      <c r="T7" s="10">
        <f t="shared" si="1"/>
        <v>1.6</v>
      </c>
      <c r="U7" s="10"/>
    </row>
    <row r="8" spans="1:21" s="1" customFormat="1" ht="30" customHeight="1">
      <c r="A8" s="9">
        <v>3</v>
      </c>
      <c r="B8" s="9" t="s">
        <v>24</v>
      </c>
      <c r="C8" s="10" t="s">
        <v>25</v>
      </c>
      <c r="D8" s="10" t="s">
        <v>26</v>
      </c>
      <c r="E8" s="10" t="s">
        <v>27</v>
      </c>
      <c r="F8" s="11" t="s">
        <v>34</v>
      </c>
      <c r="G8" s="11" t="s">
        <v>35</v>
      </c>
      <c r="H8" s="11" t="s">
        <v>30</v>
      </c>
      <c r="I8" s="12" t="s">
        <v>33</v>
      </c>
      <c r="J8" s="11">
        <v>2.778</v>
      </c>
      <c r="K8" s="11">
        <v>2.778</v>
      </c>
      <c r="L8" s="14"/>
      <c r="M8" s="10"/>
      <c r="N8" s="10"/>
      <c r="O8" s="10"/>
      <c r="P8" s="10"/>
      <c r="Q8" s="22">
        <v>400</v>
      </c>
      <c r="R8" s="10"/>
      <c r="S8" s="10">
        <f t="shared" si="2"/>
        <v>7.199999999999999</v>
      </c>
      <c r="T8" s="10">
        <f t="shared" si="1"/>
        <v>4</v>
      </c>
      <c r="U8" s="10"/>
    </row>
    <row r="9" spans="1:21" s="1" customFormat="1" ht="30" customHeight="1">
      <c r="A9" s="9">
        <v>4</v>
      </c>
      <c r="B9" s="9" t="s">
        <v>24</v>
      </c>
      <c r="C9" s="10" t="s">
        <v>25</v>
      </c>
      <c r="D9" s="10" t="s">
        <v>26</v>
      </c>
      <c r="E9" s="10" t="s">
        <v>27</v>
      </c>
      <c r="F9" s="11" t="s">
        <v>36</v>
      </c>
      <c r="G9" s="11" t="s">
        <v>37</v>
      </c>
      <c r="H9" s="11" t="s">
        <v>30</v>
      </c>
      <c r="I9" s="12" t="s">
        <v>33</v>
      </c>
      <c r="J9" s="11">
        <v>2.404</v>
      </c>
      <c r="K9" s="11">
        <v>2.404</v>
      </c>
      <c r="L9" s="14"/>
      <c r="M9" s="10"/>
      <c r="N9" s="10"/>
      <c r="O9" s="10"/>
      <c r="P9" s="10"/>
      <c r="Q9" s="22">
        <v>350</v>
      </c>
      <c r="R9" s="10"/>
      <c r="S9" s="10">
        <f t="shared" si="2"/>
        <v>6.3</v>
      </c>
      <c r="T9" s="10">
        <f t="shared" si="1"/>
        <v>3.5</v>
      </c>
      <c r="U9" s="10"/>
    </row>
    <row r="10" spans="1:21" s="1" customFormat="1" ht="30" customHeight="1">
      <c r="A10" s="9">
        <v>5</v>
      </c>
      <c r="B10" s="9" t="s">
        <v>24</v>
      </c>
      <c r="C10" s="10" t="s">
        <v>25</v>
      </c>
      <c r="D10" s="10" t="s">
        <v>26</v>
      </c>
      <c r="E10" s="10" t="s">
        <v>27</v>
      </c>
      <c r="F10" s="12" t="s">
        <v>38</v>
      </c>
      <c r="G10" s="12" t="s">
        <v>39</v>
      </c>
      <c r="H10" s="12" t="s">
        <v>40</v>
      </c>
      <c r="I10" s="12">
        <v>0</v>
      </c>
      <c r="J10" s="12">
        <v>10</v>
      </c>
      <c r="K10" s="12">
        <v>10</v>
      </c>
      <c r="L10" s="10">
        <v>1400</v>
      </c>
      <c r="M10" s="10"/>
      <c r="N10" s="10"/>
      <c r="O10" s="10"/>
      <c r="P10" s="10"/>
      <c r="Q10" s="10">
        <v>5100</v>
      </c>
      <c r="R10" s="10"/>
      <c r="S10" s="10">
        <f t="shared" si="2"/>
        <v>117</v>
      </c>
      <c r="T10" s="10">
        <f t="shared" si="1"/>
        <v>65</v>
      </c>
      <c r="U10" s="10"/>
    </row>
    <row r="11" spans="1:21" s="1" customFormat="1" ht="30" customHeight="1">
      <c r="A11" s="9">
        <v>6</v>
      </c>
      <c r="B11" s="13" t="s">
        <v>24</v>
      </c>
      <c r="C11" s="14" t="s">
        <v>25</v>
      </c>
      <c r="D11" s="14" t="s">
        <v>26</v>
      </c>
      <c r="E11" s="14" t="s">
        <v>27</v>
      </c>
      <c r="F11" s="11" t="s">
        <v>41</v>
      </c>
      <c r="G11" s="11" t="s">
        <v>42</v>
      </c>
      <c r="H11" s="11" t="s">
        <v>40</v>
      </c>
      <c r="I11" s="14">
        <v>0</v>
      </c>
      <c r="J11" s="14">
        <v>4</v>
      </c>
      <c r="K11" s="14">
        <v>4</v>
      </c>
      <c r="L11" s="14">
        <v>3900</v>
      </c>
      <c r="M11" s="14"/>
      <c r="N11" s="14"/>
      <c r="O11" s="14"/>
      <c r="P11" s="14"/>
      <c r="Q11" s="14"/>
      <c r="R11" s="14"/>
      <c r="S11" s="10">
        <f t="shared" si="2"/>
        <v>70.19999999999999</v>
      </c>
      <c r="T11" s="10">
        <f t="shared" si="1"/>
        <v>39</v>
      </c>
      <c r="U11" s="14"/>
    </row>
    <row r="12" spans="1:21" s="1" customFormat="1" ht="30" customHeight="1">
      <c r="A12" s="9">
        <v>7</v>
      </c>
      <c r="B12" s="9" t="s">
        <v>24</v>
      </c>
      <c r="C12" s="10" t="s">
        <v>25</v>
      </c>
      <c r="D12" s="10" t="s">
        <v>26</v>
      </c>
      <c r="E12" s="10" t="s">
        <v>27</v>
      </c>
      <c r="F12" s="11" t="s">
        <v>43</v>
      </c>
      <c r="G12" s="11" t="s">
        <v>44</v>
      </c>
      <c r="H12" s="11" t="s">
        <v>45</v>
      </c>
      <c r="I12" s="11" t="s">
        <v>46</v>
      </c>
      <c r="J12" s="11" t="s">
        <v>47</v>
      </c>
      <c r="K12" s="11" t="s">
        <v>47</v>
      </c>
      <c r="L12" s="10">
        <v>2600</v>
      </c>
      <c r="M12" s="10"/>
      <c r="N12" s="10"/>
      <c r="O12" s="10"/>
      <c r="P12" s="10"/>
      <c r="Q12" s="10"/>
      <c r="R12" s="10"/>
      <c r="S12" s="10">
        <f t="shared" si="2"/>
        <v>46.8</v>
      </c>
      <c r="T12" s="10">
        <f t="shared" si="1"/>
        <v>26</v>
      </c>
      <c r="U12" s="10"/>
    </row>
    <row r="13" spans="1:21" s="1" customFormat="1" ht="30" customHeight="1">
      <c r="A13" s="9">
        <v>8</v>
      </c>
      <c r="B13" s="9" t="s">
        <v>24</v>
      </c>
      <c r="C13" s="10" t="s">
        <v>25</v>
      </c>
      <c r="D13" s="10" t="s">
        <v>26</v>
      </c>
      <c r="E13" s="10" t="s">
        <v>27</v>
      </c>
      <c r="F13" s="11" t="s">
        <v>48</v>
      </c>
      <c r="G13" s="11" t="s">
        <v>49</v>
      </c>
      <c r="H13" s="11" t="s">
        <v>45</v>
      </c>
      <c r="I13" s="11">
        <v>0</v>
      </c>
      <c r="J13" s="11">
        <v>1.257</v>
      </c>
      <c r="K13" s="11">
        <v>1.257</v>
      </c>
      <c r="L13" s="10"/>
      <c r="M13" s="10"/>
      <c r="N13" s="10"/>
      <c r="O13" s="10"/>
      <c r="P13" s="10"/>
      <c r="Q13" s="10">
        <v>5600</v>
      </c>
      <c r="R13" s="10"/>
      <c r="S13" s="10">
        <f t="shared" si="2"/>
        <v>100.8</v>
      </c>
      <c r="T13" s="10">
        <f t="shared" si="1"/>
        <v>56</v>
      </c>
      <c r="U13" s="10"/>
    </row>
    <row r="14" spans="1:21" s="1" customFormat="1" ht="30" customHeight="1">
      <c r="A14" s="9">
        <v>9</v>
      </c>
      <c r="B14" s="9" t="s">
        <v>24</v>
      </c>
      <c r="C14" s="10" t="s">
        <v>25</v>
      </c>
      <c r="D14" s="10" t="s">
        <v>26</v>
      </c>
      <c r="E14" s="10" t="s">
        <v>27</v>
      </c>
      <c r="F14" s="11" t="s">
        <v>50</v>
      </c>
      <c r="G14" s="11" t="s">
        <v>51</v>
      </c>
      <c r="H14" s="11" t="s">
        <v>45</v>
      </c>
      <c r="I14" s="11">
        <v>0</v>
      </c>
      <c r="J14" s="11" t="s">
        <v>52</v>
      </c>
      <c r="K14" s="11" t="s">
        <v>52</v>
      </c>
      <c r="L14" s="10">
        <v>700</v>
      </c>
      <c r="M14" s="10"/>
      <c r="N14" s="10"/>
      <c r="O14" s="10"/>
      <c r="P14" s="10"/>
      <c r="Q14" s="10"/>
      <c r="R14" s="10"/>
      <c r="S14" s="10">
        <f t="shared" si="2"/>
        <v>12.6</v>
      </c>
      <c r="T14" s="10">
        <f t="shared" si="1"/>
        <v>7</v>
      </c>
      <c r="U14" s="10"/>
    </row>
    <row r="15" spans="1:21" s="1" customFormat="1" ht="30" customHeight="1">
      <c r="A15" s="9">
        <v>10</v>
      </c>
      <c r="B15" s="9" t="s">
        <v>24</v>
      </c>
      <c r="C15" s="10" t="s">
        <v>25</v>
      </c>
      <c r="D15" s="10" t="s">
        <v>26</v>
      </c>
      <c r="E15" s="10" t="s">
        <v>27</v>
      </c>
      <c r="F15" s="10" t="s">
        <v>53</v>
      </c>
      <c r="G15" s="11" t="s">
        <v>54</v>
      </c>
      <c r="H15" s="11" t="s">
        <v>55</v>
      </c>
      <c r="I15" s="11">
        <v>3.2</v>
      </c>
      <c r="J15" s="11">
        <v>6.6</v>
      </c>
      <c r="K15" s="22">
        <v>3.4</v>
      </c>
      <c r="L15" s="22">
        <v>3000</v>
      </c>
      <c r="M15" s="10"/>
      <c r="N15" s="10"/>
      <c r="O15" s="10"/>
      <c r="P15" s="10"/>
      <c r="Q15" s="10"/>
      <c r="R15" s="10"/>
      <c r="S15" s="10">
        <f t="shared" si="2"/>
        <v>53.99999999999999</v>
      </c>
      <c r="T15" s="10">
        <f t="shared" si="1"/>
        <v>30</v>
      </c>
      <c r="U15" s="10"/>
    </row>
    <row r="16" spans="1:21" s="2" customFormat="1" ht="30" customHeight="1">
      <c r="A16" s="9">
        <v>11</v>
      </c>
      <c r="B16" s="15"/>
      <c r="C16" s="16" t="s">
        <v>25</v>
      </c>
      <c r="D16" s="16" t="s">
        <v>26</v>
      </c>
      <c r="E16" s="16" t="s">
        <v>27</v>
      </c>
      <c r="F16" s="16" t="s">
        <v>56</v>
      </c>
      <c r="G16" s="17" t="s">
        <v>57</v>
      </c>
      <c r="H16" s="17" t="s">
        <v>55</v>
      </c>
      <c r="I16" s="17">
        <v>0.6</v>
      </c>
      <c r="J16" s="17">
        <v>1.6</v>
      </c>
      <c r="K16" s="23">
        <v>1</v>
      </c>
      <c r="L16" s="23"/>
      <c r="M16" s="16"/>
      <c r="N16" s="16"/>
      <c r="O16" s="16"/>
      <c r="P16" s="16"/>
      <c r="Q16" s="16">
        <v>2500</v>
      </c>
      <c r="R16" s="16"/>
      <c r="S16" s="16">
        <f t="shared" si="2"/>
        <v>45</v>
      </c>
      <c r="T16" s="16">
        <f t="shared" si="1"/>
        <v>25</v>
      </c>
      <c r="U16" s="16"/>
    </row>
    <row r="17" spans="1:21" s="1" customFormat="1" ht="30" customHeight="1">
      <c r="A17" s="9">
        <v>12</v>
      </c>
      <c r="B17" s="9" t="s">
        <v>24</v>
      </c>
      <c r="C17" s="10" t="s">
        <v>25</v>
      </c>
      <c r="D17" s="10" t="s">
        <v>26</v>
      </c>
      <c r="E17" s="10" t="s">
        <v>27</v>
      </c>
      <c r="F17" s="18" t="s">
        <v>58</v>
      </c>
      <c r="G17" s="18" t="s">
        <v>59</v>
      </c>
      <c r="H17" s="18" t="s">
        <v>60</v>
      </c>
      <c r="I17" s="18" t="s">
        <v>33</v>
      </c>
      <c r="J17" s="18">
        <v>0.8</v>
      </c>
      <c r="K17" s="24">
        <v>0.8</v>
      </c>
      <c r="L17" s="10"/>
      <c r="M17" s="10"/>
      <c r="N17" s="10"/>
      <c r="O17" s="10"/>
      <c r="P17" s="10"/>
      <c r="Q17" s="10">
        <v>400</v>
      </c>
      <c r="R17" s="10"/>
      <c r="S17" s="10">
        <f t="shared" si="2"/>
        <v>7.199999999999999</v>
      </c>
      <c r="T17" s="10">
        <f t="shared" si="1"/>
        <v>4</v>
      </c>
      <c r="U17" s="10"/>
    </row>
    <row r="18" spans="1:21" s="1" customFormat="1" ht="30" customHeight="1">
      <c r="A18" s="9">
        <v>13</v>
      </c>
      <c r="B18" s="9" t="s">
        <v>24</v>
      </c>
      <c r="C18" s="10" t="s">
        <v>25</v>
      </c>
      <c r="D18" s="10" t="s">
        <v>26</v>
      </c>
      <c r="E18" s="10" t="s">
        <v>27</v>
      </c>
      <c r="F18" s="11" t="s">
        <v>61</v>
      </c>
      <c r="G18" s="11" t="s">
        <v>62</v>
      </c>
      <c r="H18" s="11" t="s">
        <v>60</v>
      </c>
      <c r="I18" s="11">
        <v>19.22</v>
      </c>
      <c r="J18" s="11">
        <v>21.7</v>
      </c>
      <c r="K18" s="22">
        <v>2.48</v>
      </c>
      <c r="L18" s="10">
        <v>2150</v>
      </c>
      <c r="M18" s="10"/>
      <c r="N18" s="10"/>
      <c r="O18" s="10"/>
      <c r="P18" s="10"/>
      <c r="Q18" s="10"/>
      <c r="R18" s="10"/>
      <c r="S18" s="10">
        <f t="shared" si="2"/>
        <v>38.699999999999996</v>
      </c>
      <c r="T18" s="10">
        <f t="shared" si="1"/>
        <v>21.5</v>
      </c>
      <c r="U18" s="10"/>
    </row>
    <row r="19" spans="1:21" s="1" customFormat="1" ht="30" customHeight="1">
      <c r="A19" s="9">
        <v>14</v>
      </c>
      <c r="B19" s="9" t="s">
        <v>24</v>
      </c>
      <c r="C19" s="10" t="s">
        <v>25</v>
      </c>
      <c r="D19" s="10" t="s">
        <v>26</v>
      </c>
      <c r="E19" s="10" t="s">
        <v>27</v>
      </c>
      <c r="F19" s="11" t="s">
        <v>61</v>
      </c>
      <c r="G19" s="11" t="s">
        <v>63</v>
      </c>
      <c r="H19" s="11" t="s">
        <v>60</v>
      </c>
      <c r="I19" s="11">
        <v>24.41</v>
      </c>
      <c r="J19" s="11">
        <v>27.41</v>
      </c>
      <c r="K19" s="22">
        <v>3</v>
      </c>
      <c r="L19" s="10"/>
      <c r="M19" s="10"/>
      <c r="N19" s="10"/>
      <c r="O19" s="10"/>
      <c r="P19" s="10"/>
      <c r="Q19" s="10">
        <v>1000</v>
      </c>
      <c r="R19" s="10" t="s">
        <v>64</v>
      </c>
      <c r="S19" s="10">
        <f>L19*0.018+O19*1.2+Q19*0.018+9.9</f>
        <v>27.9</v>
      </c>
      <c r="T19" s="10">
        <f>L19*0.01+O19*0.8+Q19*0.01+5.5</f>
        <v>15.5</v>
      </c>
      <c r="U19" s="10"/>
    </row>
    <row r="20" spans="1:21" s="1" customFormat="1" ht="30" customHeight="1">
      <c r="A20" s="9">
        <v>15</v>
      </c>
      <c r="B20" s="9" t="s">
        <v>24</v>
      </c>
      <c r="C20" s="10" t="s">
        <v>25</v>
      </c>
      <c r="D20" s="10" t="s">
        <v>26</v>
      </c>
      <c r="E20" s="10" t="s">
        <v>27</v>
      </c>
      <c r="F20" s="11" t="s">
        <v>65</v>
      </c>
      <c r="G20" s="11" t="s">
        <v>66</v>
      </c>
      <c r="H20" s="11" t="s">
        <v>67</v>
      </c>
      <c r="I20" s="11">
        <v>2.423</v>
      </c>
      <c r="J20" s="11">
        <v>5.708</v>
      </c>
      <c r="K20" s="22">
        <v>3.285</v>
      </c>
      <c r="L20" s="10">
        <v>3000</v>
      </c>
      <c r="M20" s="10"/>
      <c r="N20" s="10"/>
      <c r="O20" s="10"/>
      <c r="P20" s="10"/>
      <c r="Q20" s="10"/>
      <c r="R20" s="10"/>
      <c r="S20" s="10">
        <f>L20*0.018+O20*1.2+Q20*0.018</f>
        <v>53.99999999999999</v>
      </c>
      <c r="T20" s="10">
        <f>L20*0.01+O20*0.8+Q20*0.01</f>
        <v>30</v>
      </c>
      <c r="U20" s="10"/>
    </row>
    <row r="21" spans="1:21" s="1" customFormat="1" ht="30" customHeight="1">
      <c r="A21" s="9">
        <v>16</v>
      </c>
      <c r="B21" s="9" t="s">
        <v>24</v>
      </c>
      <c r="C21" s="10" t="s">
        <v>25</v>
      </c>
      <c r="D21" s="10" t="s">
        <v>26</v>
      </c>
      <c r="E21" s="10" t="s">
        <v>27</v>
      </c>
      <c r="F21" s="11" t="s">
        <v>61</v>
      </c>
      <c r="G21" s="11" t="s">
        <v>68</v>
      </c>
      <c r="H21" s="11" t="s">
        <v>69</v>
      </c>
      <c r="I21" s="11" t="s">
        <v>33</v>
      </c>
      <c r="J21" s="25">
        <v>2</v>
      </c>
      <c r="K21" s="25">
        <v>2</v>
      </c>
      <c r="L21" s="10"/>
      <c r="M21" s="10"/>
      <c r="N21" s="10"/>
      <c r="O21" s="10"/>
      <c r="P21" s="10"/>
      <c r="Q21" s="22">
        <v>500</v>
      </c>
      <c r="R21" s="10"/>
      <c r="S21" s="10">
        <f>L21*0.018+O21*1.2+Q21*0.018</f>
        <v>9</v>
      </c>
      <c r="T21" s="10">
        <f>L21*0.01+O21*0.8+Q21*0.01</f>
        <v>5</v>
      </c>
      <c r="U21" s="10"/>
    </row>
    <row r="22" spans="1:21" s="1" customFormat="1" ht="30" customHeight="1">
      <c r="A22" s="9">
        <v>17</v>
      </c>
      <c r="B22" s="9" t="s">
        <v>24</v>
      </c>
      <c r="C22" s="10" t="s">
        <v>25</v>
      </c>
      <c r="D22" s="10" t="s">
        <v>26</v>
      </c>
      <c r="E22" s="10" t="s">
        <v>27</v>
      </c>
      <c r="F22" s="11" t="s">
        <v>70</v>
      </c>
      <c r="G22" s="11" t="s">
        <v>71</v>
      </c>
      <c r="H22" s="11" t="s">
        <v>69</v>
      </c>
      <c r="I22" s="25">
        <v>7</v>
      </c>
      <c r="J22" s="25">
        <v>8</v>
      </c>
      <c r="K22" s="25">
        <v>1</v>
      </c>
      <c r="L22" s="10"/>
      <c r="M22" s="10"/>
      <c r="N22" s="10"/>
      <c r="O22" s="10"/>
      <c r="P22" s="10"/>
      <c r="Q22" s="22">
        <v>200</v>
      </c>
      <c r="R22" s="10"/>
      <c r="S22" s="10">
        <f>L22*0.018+O22*1.2+Q22*0.018</f>
        <v>3.5999999999999996</v>
      </c>
      <c r="T22" s="10">
        <f>L22*0.01+O22*0.8+Q22*0.01</f>
        <v>2</v>
      </c>
      <c r="U22" s="10"/>
    </row>
    <row r="23" spans="1:21" s="1" customFormat="1" ht="30" customHeight="1">
      <c r="A23" s="9">
        <v>18</v>
      </c>
      <c r="B23" s="9" t="s">
        <v>24</v>
      </c>
      <c r="C23" s="10" t="s">
        <v>25</v>
      </c>
      <c r="D23" s="10" t="s">
        <v>26</v>
      </c>
      <c r="E23" s="10" t="s">
        <v>27</v>
      </c>
      <c r="F23" s="11" t="s">
        <v>72</v>
      </c>
      <c r="G23" s="11" t="s">
        <v>73</v>
      </c>
      <c r="H23" s="11" t="s">
        <v>74</v>
      </c>
      <c r="I23" s="22">
        <v>0</v>
      </c>
      <c r="J23" s="19">
        <v>2</v>
      </c>
      <c r="K23" s="11">
        <v>2</v>
      </c>
      <c r="L23" s="11">
        <v>2000</v>
      </c>
      <c r="M23" s="10"/>
      <c r="N23" s="10"/>
      <c r="O23" s="10"/>
      <c r="P23" s="10"/>
      <c r="Q23" s="10"/>
      <c r="R23" s="10"/>
      <c r="S23" s="10">
        <f aca="true" t="shared" si="3" ref="S23:S33">L23*0.018+O23*1.2+Q23*0.018</f>
        <v>36</v>
      </c>
      <c r="T23" s="10">
        <f aca="true" t="shared" si="4" ref="T23:T33">L23*0.01+O23*0.8+Q23*0.01</f>
        <v>20</v>
      </c>
      <c r="U23" s="10"/>
    </row>
    <row r="24" spans="1:21" s="1" customFormat="1" ht="30" customHeight="1">
      <c r="A24" s="9">
        <v>19</v>
      </c>
      <c r="B24" s="9" t="s">
        <v>24</v>
      </c>
      <c r="C24" s="10" t="s">
        <v>25</v>
      </c>
      <c r="D24" s="10" t="s">
        <v>26</v>
      </c>
      <c r="E24" s="10" t="s">
        <v>27</v>
      </c>
      <c r="F24" s="11" t="s">
        <v>75</v>
      </c>
      <c r="G24" s="11" t="s">
        <v>76</v>
      </c>
      <c r="H24" s="11" t="s">
        <v>74</v>
      </c>
      <c r="I24" s="10">
        <v>0</v>
      </c>
      <c r="J24" s="10">
        <v>2.6</v>
      </c>
      <c r="K24" s="10">
        <v>2.6</v>
      </c>
      <c r="L24" s="10"/>
      <c r="M24" s="10"/>
      <c r="N24" s="10"/>
      <c r="O24" s="10">
        <v>5</v>
      </c>
      <c r="P24" s="10"/>
      <c r="Q24" s="10">
        <v>180</v>
      </c>
      <c r="R24" s="10"/>
      <c r="S24" s="10">
        <f t="shared" si="3"/>
        <v>9.24</v>
      </c>
      <c r="T24" s="10">
        <f t="shared" si="4"/>
        <v>5.8</v>
      </c>
      <c r="U24" s="10"/>
    </row>
    <row r="25" spans="1:21" s="1" customFormat="1" ht="30" customHeight="1">
      <c r="A25" s="9">
        <v>20</v>
      </c>
      <c r="B25" s="9" t="s">
        <v>24</v>
      </c>
      <c r="C25" s="10" t="s">
        <v>25</v>
      </c>
      <c r="D25" s="10" t="s">
        <v>26</v>
      </c>
      <c r="E25" s="10" t="s">
        <v>27</v>
      </c>
      <c r="F25" s="11" t="s">
        <v>77</v>
      </c>
      <c r="G25" s="11" t="s">
        <v>78</v>
      </c>
      <c r="H25" s="11" t="s">
        <v>74</v>
      </c>
      <c r="I25" s="11">
        <v>2.5</v>
      </c>
      <c r="J25" s="11">
        <v>3.4</v>
      </c>
      <c r="K25" s="11">
        <v>0.9</v>
      </c>
      <c r="L25" s="11">
        <v>900</v>
      </c>
      <c r="M25" s="10"/>
      <c r="N25" s="10"/>
      <c r="O25" s="10"/>
      <c r="P25" s="10"/>
      <c r="Q25" s="10"/>
      <c r="R25" s="10"/>
      <c r="S25" s="10">
        <f t="shared" si="3"/>
        <v>16.2</v>
      </c>
      <c r="T25" s="10">
        <f t="shared" si="4"/>
        <v>9</v>
      </c>
      <c r="U25" s="10"/>
    </row>
    <row r="26" spans="1:21" s="1" customFormat="1" ht="30" customHeight="1">
      <c r="A26" s="9">
        <v>21</v>
      </c>
      <c r="B26" s="9" t="s">
        <v>24</v>
      </c>
      <c r="C26" s="10" t="s">
        <v>25</v>
      </c>
      <c r="D26" s="10" t="s">
        <v>26</v>
      </c>
      <c r="E26" s="10" t="s">
        <v>27</v>
      </c>
      <c r="F26" s="11" t="s">
        <v>79</v>
      </c>
      <c r="G26" s="11" t="s">
        <v>80</v>
      </c>
      <c r="H26" s="11" t="s">
        <v>74</v>
      </c>
      <c r="I26" s="11">
        <v>74</v>
      </c>
      <c r="J26" s="11">
        <v>78</v>
      </c>
      <c r="K26" s="11">
        <v>4</v>
      </c>
      <c r="L26" s="11">
        <v>1500</v>
      </c>
      <c r="M26" s="10"/>
      <c r="N26" s="10"/>
      <c r="O26" s="10"/>
      <c r="P26" s="10"/>
      <c r="Q26" s="10">
        <v>4000</v>
      </c>
      <c r="R26" s="10" t="s">
        <v>81</v>
      </c>
      <c r="S26" s="10">
        <f>L26*0.018+O26*1.2+Q26*0.018+108</f>
        <v>207</v>
      </c>
      <c r="T26" s="10">
        <f>L26*0.01+O26*0.8+Q26*0.01+60</f>
        <v>115</v>
      </c>
      <c r="U26" s="10"/>
    </row>
    <row r="27" spans="1:21" s="1" customFormat="1" ht="30" customHeight="1">
      <c r="A27" s="9">
        <v>22</v>
      </c>
      <c r="B27" s="9" t="s">
        <v>24</v>
      </c>
      <c r="C27" s="10" t="s">
        <v>25</v>
      </c>
      <c r="D27" s="10" t="s">
        <v>26</v>
      </c>
      <c r="E27" s="10" t="s">
        <v>27</v>
      </c>
      <c r="F27" s="11" t="s">
        <v>82</v>
      </c>
      <c r="G27" s="11" t="s">
        <v>83</v>
      </c>
      <c r="H27" s="11" t="s">
        <v>84</v>
      </c>
      <c r="I27" s="11">
        <v>57.57</v>
      </c>
      <c r="J27" s="11">
        <v>59.3</v>
      </c>
      <c r="K27" s="22">
        <v>1.73</v>
      </c>
      <c r="L27" s="10">
        <v>1600</v>
      </c>
      <c r="M27" s="10"/>
      <c r="N27" s="10"/>
      <c r="O27" s="10">
        <v>3</v>
      </c>
      <c r="P27" s="10"/>
      <c r="Q27" s="10"/>
      <c r="R27" s="10" t="s">
        <v>85</v>
      </c>
      <c r="S27" s="10">
        <f>L27*0.018+O27*1.2+Q27*0.018+28.8</f>
        <v>61.2</v>
      </c>
      <c r="T27" s="10">
        <f>L27*0.01+O27*0.8+Q27*0.01+16</f>
        <v>34.4</v>
      </c>
      <c r="U27" s="10"/>
    </row>
    <row r="28" spans="1:21" s="1" customFormat="1" ht="30" customHeight="1">
      <c r="A28" s="9">
        <v>23</v>
      </c>
      <c r="B28" s="13" t="s">
        <v>24</v>
      </c>
      <c r="C28" s="14" t="s">
        <v>25</v>
      </c>
      <c r="D28" s="14" t="s">
        <v>26</v>
      </c>
      <c r="E28" s="10" t="s">
        <v>27</v>
      </c>
      <c r="F28" s="11" t="s">
        <v>86</v>
      </c>
      <c r="G28" s="11" t="s">
        <v>87</v>
      </c>
      <c r="H28" s="11" t="s">
        <v>84</v>
      </c>
      <c r="I28" s="11">
        <v>0</v>
      </c>
      <c r="J28" s="11">
        <v>1</v>
      </c>
      <c r="K28" s="22">
        <v>1</v>
      </c>
      <c r="L28" s="14">
        <v>1000</v>
      </c>
      <c r="M28" s="14"/>
      <c r="N28" s="14"/>
      <c r="O28" s="14"/>
      <c r="P28" s="14"/>
      <c r="Q28" s="14"/>
      <c r="R28" s="14"/>
      <c r="S28" s="10">
        <f t="shared" si="3"/>
        <v>18</v>
      </c>
      <c r="T28" s="10">
        <f t="shared" si="4"/>
        <v>10</v>
      </c>
      <c r="U28" s="14"/>
    </row>
    <row r="29" spans="1:21" s="1" customFormat="1" ht="30" customHeight="1">
      <c r="A29" s="9">
        <v>24</v>
      </c>
      <c r="B29" s="13" t="s">
        <v>24</v>
      </c>
      <c r="C29" s="14" t="s">
        <v>25</v>
      </c>
      <c r="D29" s="14" t="s">
        <v>26</v>
      </c>
      <c r="E29" s="10" t="s">
        <v>27</v>
      </c>
      <c r="F29" s="11" t="s">
        <v>88</v>
      </c>
      <c r="G29" s="11" t="s">
        <v>89</v>
      </c>
      <c r="H29" s="11" t="s">
        <v>90</v>
      </c>
      <c r="I29" s="11">
        <v>5</v>
      </c>
      <c r="J29" s="11">
        <v>12</v>
      </c>
      <c r="K29" s="22">
        <v>7</v>
      </c>
      <c r="L29" s="22">
        <v>6500</v>
      </c>
      <c r="M29" s="14"/>
      <c r="N29" s="14"/>
      <c r="O29" s="14"/>
      <c r="P29" s="14"/>
      <c r="Q29" s="14"/>
      <c r="R29" s="14"/>
      <c r="S29" s="10">
        <f t="shared" si="3"/>
        <v>116.99999999999999</v>
      </c>
      <c r="T29" s="10">
        <f t="shared" si="4"/>
        <v>65</v>
      </c>
      <c r="U29" s="14"/>
    </row>
    <row r="30" spans="1:21" s="1" customFormat="1" ht="30" customHeight="1">
      <c r="A30" s="9">
        <v>25</v>
      </c>
      <c r="B30" s="9" t="s">
        <v>24</v>
      </c>
      <c r="C30" s="10" t="s">
        <v>25</v>
      </c>
      <c r="D30" s="10" t="s">
        <v>26</v>
      </c>
      <c r="E30" s="10" t="s">
        <v>27</v>
      </c>
      <c r="F30" s="11" t="s">
        <v>91</v>
      </c>
      <c r="G30" s="11" t="s">
        <v>92</v>
      </c>
      <c r="H30" s="11" t="s">
        <v>90</v>
      </c>
      <c r="I30" s="11" t="s">
        <v>33</v>
      </c>
      <c r="J30" s="11">
        <v>3.212</v>
      </c>
      <c r="K30" s="22">
        <v>3.212</v>
      </c>
      <c r="L30" s="26">
        <v>3000</v>
      </c>
      <c r="M30" s="10"/>
      <c r="N30" s="10"/>
      <c r="O30" s="10"/>
      <c r="P30" s="10"/>
      <c r="Q30" s="10"/>
      <c r="R30" s="10"/>
      <c r="S30" s="10">
        <f t="shared" si="3"/>
        <v>53.99999999999999</v>
      </c>
      <c r="T30" s="10">
        <f t="shared" si="4"/>
        <v>30</v>
      </c>
      <c r="U30" s="10"/>
    </row>
    <row r="31" spans="1:21" s="1" customFormat="1" ht="30" customHeight="1">
      <c r="A31" s="9">
        <v>26</v>
      </c>
      <c r="B31" s="9" t="s">
        <v>24</v>
      </c>
      <c r="C31" s="10" t="s">
        <v>25</v>
      </c>
      <c r="D31" s="10" t="s">
        <v>26</v>
      </c>
      <c r="E31" s="10" t="s">
        <v>27</v>
      </c>
      <c r="F31" s="11" t="s">
        <v>93</v>
      </c>
      <c r="G31" s="11" t="s">
        <v>94</v>
      </c>
      <c r="H31" s="11" t="s">
        <v>90</v>
      </c>
      <c r="I31" s="11">
        <v>0</v>
      </c>
      <c r="J31" s="11">
        <v>1</v>
      </c>
      <c r="K31" s="22">
        <v>1</v>
      </c>
      <c r="L31" s="22"/>
      <c r="M31" s="10"/>
      <c r="N31" s="10"/>
      <c r="O31" s="10"/>
      <c r="P31" s="10"/>
      <c r="Q31" s="10">
        <v>440</v>
      </c>
      <c r="R31" s="10"/>
      <c r="S31" s="10">
        <f t="shared" si="3"/>
        <v>7.919999999999999</v>
      </c>
      <c r="T31" s="10">
        <f t="shared" si="4"/>
        <v>4.4</v>
      </c>
      <c r="U31" s="10"/>
    </row>
    <row r="32" spans="1:21" s="2" customFormat="1" ht="30" customHeight="1">
      <c r="A32" s="9">
        <v>27</v>
      </c>
      <c r="B32" s="15"/>
      <c r="C32" s="16" t="s">
        <v>25</v>
      </c>
      <c r="D32" s="16" t="s">
        <v>26</v>
      </c>
      <c r="E32" s="16" t="s">
        <v>27</v>
      </c>
      <c r="F32" s="17" t="s">
        <v>95</v>
      </c>
      <c r="G32" s="17" t="s">
        <v>96</v>
      </c>
      <c r="H32" s="17" t="s">
        <v>90</v>
      </c>
      <c r="I32" s="17">
        <v>0</v>
      </c>
      <c r="J32" s="17">
        <v>2.01</v>
      </c>
      <c r="K32" s="23">
        <v>2.01</v>
      </c>
      <c r="L32" s="23"/>
      <c r="M32" s="16"/>
      <c r="N32" s="16"/>
      <c r="O32" s="16">
        <v>6</v>
      </c>
      <c r="P32" s="16"/>
      <c r="Q32" s="16"/>
      <c r="R32" s="16"/>
      <c r="S32" s="16">
        <f t="shared" si="3"/>
        <v>7.199999999999999</v>
      </c>
      <c r="T32" s="16">
        <f t="shared" si="4"/>
        <v>4.800000000000001</v>
      </c>
      <c r="U32" s="16"/>
    </row>
    <row r="33" spans="1:21" s="1" customFormat="1" ht="30" customHeight="1">
      <c r="A33" s="9">
        <v>28</v>
      </c>
      <c r="B33" s="9" t="s">
        <v>24</v>
      </c>
      <c r="C33" s="10" t="s">
        <v>25</v>
      </c>
      <c r="D33" s="10" t="s">
        <v>26</v>
      </c>
      <c r="E33" s="10" t="s">
        <v>27</v>
      </c>
      <c r="F33" s="10" t="s">
        <v>97</v>
      </c>
      <c r="G33" s="10" t="s">
        <v>98</v>
      </c>
      <c r="H33" s="10" t="s">
        <v>99</v>
      </c>
      <c r="I33" s="10">
        <v>0</v>
      </c>
      <c r="J33" s="10">
        <v>2.9</v>
      </c>
      <c r="K33" s="10">
        <v>2.9</v>
      </c>
      <c r="L33" s="10">
        <v>1000</v>
      </c>
      <c r="M33" s="10"/>
      <c r="N33" s="10"/>
      <c r="O33" s="10"/>
      <c r="P33" s="10"/>
      <c r="Q33" s="10">
        <v>7200</v>
      </c>
      <c r="R33" s="10"/>
      <c r="S33" s="10">
        <f t="shared" si="3"/>
        <v>147.6</v>
      </c>
      <c r="T33" s="10">
        <f t="shared" si="4"/>
        <v>82</v>
      </c>
      <c r="U33" s="10"/>
    </row>
    <row r="34" spans="1:21" s="1" customFormat="1" ht="30" customHeight="1">
      <c r="A34" s="9">
        <v>29</v>
      </c>
      <c r="B34" s="9" t="s">
        <v>24</v>
      </c>
      <c r="C34" s="10" t="s">
        <v>25</v>
      </c>
      <c r="D34" s="10" t="s">
        <v>26</v>
      </c>
      <c r="E34" s="10" t="s">
        <v>27</v>
      </c>
      <c r="F34" s="11" t="s">
        <v>100</v>
      </c>
      <c r="G34" s="11" t="s">
        <v>101</v>
      </c>
      <c r="H34" s="11" t="s">
        <v>102</v>
      </c>
      <c r="I34" s="11">
        <v>10</v>
      </c>
      <c r="J34" s="11">
        <v>18</v>
      </c>
      <c r="K34" s="11">
        <v>8</v>
      </c>
      <c r="L34" s="10"/>
      <c r="M34" s="10"/>
      <c r="N34" s="10"/>
      <c r="O34" s="10"/>
      <c r="P34" s="10"/>
      <c r="Q34" s="10"/>
      <c r="R34" s="10" t="s">
        <v>103</v>
      </c>
      <c r="S34" s="10">
        <v>80</v>
      </c>
      <c r="T34" s="10">
        <v>16.5</v>
      </c>
      <c r="U34" s="10" t="s">
        <v>104</v>
      </c>
    </row>
    <row r="35" spans="1:21" s="1" customFormat="1" ht="30" customHeight="1">
      <c r="A35" s="9">
        <v>30</v>
      </c>
      <c r="B35" s="9" t="s">
        <v>24</v>
      </c>
      <c r="C35" s="10" t="s">
        <v>25</v>
      </c>
      <c r="D35" s="10" t="s">
        <v>26</v>
      </c>
      <c r="E35" s="10" t="s">
        <v>105</v>
      </c>
      <c r="F35" s="11" t="s">
        <v>106</v>
      </c>
      <c r="G35" s="11" t="s">
        <v>107</v>
      </c>
      <c r="H35" s="11" t="s">
        <v>40</v>
      </c>
      <c r="I35" s="11">
        <v>0</v>
      </c>
      <c r="J35" s="11">
        <v>1.447</v>
      </c>
      <c r="K35" s="11">
        <v>1.447</v>
      </c>
      <c r="L35" s="10"/>
      <c r="M35" s="10"/>
      <c r="N35" s="10"/>
      <c r="O35" s="10">
        <v>4</v>
      </c>
      <c r="P35" s="10"/>
      <c r="Q35" s="10">
        <v>260</v>
      </c>
      <c r="R35" s="10"/>
      <c r="S35" s="10">
        <f aca="true" t="shared" si="5" ref="S35:S44">L35*0.018+O35*1.2+Q35*0.018</f>
        <v>9.48</v>
      </c>
      <c r="T35" s="10">
        <f aca="true" t="shared" si="6" ref="T35:T44">L35*0.01+O35*0.8+Q35*0.01</f>
        <v>5.800000000000001</v>
      </c>
      <c r="U35" s="10"/>
    </row>
    <row r="36" spans="1:21" s="1" customFormat="1" ht="30" customHeight="1">
      <c r="A36" s="9">
        <v>31</v>
      </c>
      <c r="B36" s="9" t="s">
        <v>24</v>
      </c>
      <c r="C36" s="10" t="s">
        <v>25</v>
      </c>
      <c r="D36" s="10" t="s">
        <v>26</v>
      </c>
      <c r="E36" s="10" t="s">
        <v>105</v>
      </c>
      <c r="F36" s="11" t="s">
        <v>108</v>
      </c>
      <c r="G36" s="11" t="s">
        <v>109</v>
      </c>
      <c r="H36" s="11" t="s">
        <v>45</v>
      </c>
      <c r="I36" s="11">
        <v>0</v>
      </c>
      <c r="J36" s="11">
        <v>1.167</v>
      </c>
      <c r="K36" s="22">
        <v>1.167</v>
      </c>
      <c r="L36" s="10">
        <v>1000</v>
      </c>
      <c r="M36" s="10"/>
      <c r="N36" s="10"/>
      <c r="O36" s="10"/>
      <c r="P36" s="10"/>
      <c r="Q36" s="10"/>
      <c r="R36" s="10"/>
      <c r="S36" s="10">
        <f t="shared" si="5"/>
        <v>18</v>
      </c>
      <c r="T36" s="10">
        <f t="shared" si="6"/>
        <v>10</v>
      </c>
      <c r="U36" s="10"/>
    </row>
    <row r="37" spans="1:21" s="1" customFormat="1" ht="30" customHeight="1">
      <c r="A37" s="9">
        <v>32</v>
      </c>
      <c r="B37" s="9" t="s">
        <v>24</v>
      </c>
      <c r="C37" s="10" t="s">
        <v>25</v>
      </c>
      <c r="D37" s="10" t="s">
        <v>26</v>
      </c>
      <c r="E37" s="10" t="s">
        <v>105</v>
      </c>
      <c r="F37" s="11" t="s">
        <v>110</v>
      </c>
      <c r="G37" s="11" t="s">
        <v>111</v>
      </c>
      <c r="H37" s="11" t="s">
        <v>45</v>
      </c>
      <c r="I37" s="11">
        <v>0</v>
      </c>
      <c r="J37" s="11">
        <v>1.412</v>
      </c>
      <c r="K37" s="22">
        <v>1.412</v>
      </c>
      <c r="L37" s="10">
        <v>1100</v>
      </c>
      <c r="M37" s="10"/>
      <c r="N37" s="10"/>
      <c r="O37" s="10"/>
      <c r="P37" s="10"/>
      <c r="Q37" s="10"/>
      <c r="R37" s="10"/>
      <c r="S37" s="10">
        <f t="shared" si="5"/>
        <v>19.799999999999997</v>
      </c>
      <c r="T37" s="10">
        <f t="shared" si="6"/>
        <v>11</v>
      </c>
      <c r="U37" s="10"/>
    </row>
    <row r="38" spans="1:21" s="1" customFormat="1" ht="30" customHeight="1">
      <c r="A38" s="9">
        <v>33</v>
      </c>
      <c r="B38" s="9" t="s">
        <v>24</v>
      </c>
      <c r="C38" s="10" t="s">
        <v>25</v>
      </c>
      <c r="D38" s="10" t="s">
        <v>26</v>
      </c>
      <c r="E38" s="10" t="s">
        <v>105</v>
      </c>
      <c r="F38" s="11" t="s">
        <v>112</v>
      </c>
      <c r="G38" s="11" t="s">
        <v>113</v>
      </c>
      <c r="H38" s="11" t="s">
        <v>45</v>
      </c>
      <c r="I38" s="11">
        <v>0</v>
      </c>
      <c r="J38" s="11">
        <v>3.545</v>
      </c>
      <c r="K38" s="22">
        <v>3.545</v>
      </c>
      <c r="L38" s="10">
        <v>2300</v>
      </c>
      <c r="M38" s="10"/>
      <c r="N38" s="10"/>
      <c r="O38" s="10">
        <v>5</v>
      </c>
      <c r="P38" s="10"/>
      <c r="Q38" s="10"/>
      <c r="R38" s="10"/>
      <c r="S38" s="10">
        <f t="shared" si="5"/>
        <v>47.4</v>
      </c>
      <c r="T38" s="10">
        <f t="shared" si="6"/>
        <v>27</v>
      </c>
      <c r="U38" s="10"/>
    </row>
    <row r="39" spans="1:21" s="1" customFormat="1" ht="30" customHeight="1">
      <c r="A39" s="9">
        <v>34</v>
      </c>
      <c r="B39" s="9" t="s">
        <v>24</v>
      </c>
      <c r="C39" s="10" t="s">
        <v>25</v>
      </c>
      <c r="D39" s="10" t="s">
        <v>26</v>
      </c>
      <c r="E39" s="10" t="s">
        <v>105</v>
      </c>
      <c r="F39" s="11" t="s">
        <v>114</v>
      </c>
      <c r="G39" s="11" t="s">
        <v>115</v>
      </c>
      <c r="H39" s="11" t="s">
        <v>67</v>
      </c>
      <c r="I39" s="11">
        <v>1.632</v>
      </c>
      <c r="J39" s="11">
        <v>3.929</v>
      </c>
      <c r="K39" s="22">
        <v>2.297</v>
      </c>
      <c r="L39" s="10">
        <v>2000</v>
      </c>
      <c r="M39" s="10"/>
      <c r="N39" s="10"/>
      <c r="O39" s="10"/>
      <c r="P39" s="10"/>
      <c r="Q39" s="10"/>
      <c r="R39" s="10"/>
      <c r="S39" s="10">
        <f t="shared" si="5"/>
        <v>36</v>
      </c>
      <c r="T39" s="10">
        <f t="shared" si="6"/>
        <v>20</v>
      </c>
      <c r="U39" s="10"/>
    </row>
    <row r="40" spans="1:21" s="1" customFormat="1" ht="30" customHeight="1">
      <c r="A40" s="9">
        <v>35</v>
      </c>
      <c r="B40" s="9" t="s">
        <v>24</v>
      </c>
      <c r="C40" s="10" t="s">
        <v>25</v>
      </c>
      <c r="D40" s="10" t="s">
        <v>26</v>
      </c>
      <c r="E40" s="10" t="s">
        <v>105</v>
      </c>
      <c r="F40" s="11" t="s">
        <v>116</v>
      </c>
      <c r="G40" s="11" t="s">
        <v>117</v>
      </c>
      <c r="H40" s="11" t="s">
        <v>69</v>
      </c>
      <c r="I40" s="25">
        <v>2</v>
      </c>
      <c r="J40" s="25">
        <v>2.6</v>
      </c>
      <c r="K40" s="25">
        <v>0.6</v>
      </c>
      <c r="L40" s="10"/>
      <c r="M40" s="10"/>
      <c r="N40" s="10"/>
      <c r="O40" s="10"/>
      <c r="P40" s="10"/>
      <c r="Q40" s="22">
        <v>300</v>
      </c>
      <c r="R40" s="10"/>
      <c r="S40" s="10">
        <f t="shared" si="5"/>
        <v>5.3999999999999995</v>
      </c>
      <c r="T40" s="10">
        <f t="shared" si="6"/>
        <v>3</v>
      </c>
      <c r="U40" s="10"/>
    </row>
    <row r="41" spans="1:21" s="1" customFormat="1" ht="30" customHeight="1">
      <c r="A41" s="9">
        <v>36</v>
      </c>
      <c r="B41" s="9" t="s">
        <v>24</v>
      </c>
      <c r="C41" s="10" t="s">
        <v>25</v>
      </c>
      <c r="D41" s="10" t="s">
        <v>26</v>
      </c>
      <c r="E41" s="10" t="s">
        <v>105</v>
      </c>
      <c r="F41" s="19" t="s">
        <v>70</v>
      </c>
      <c r="G41" s="11" t="s">
        <v>118</v>
      </c>
      <c r="H41" s="11" t="s">
        <v>69</v>
      </c>
      <c r="I41" s="11" t="s">
        <v>119</v>
      </c>
      <c r="J41" s="11">
        <v>4.9670000000000005</v>
      </c>
      <c r="K41" s="22">
        <v>4.9670000000000005</v>
      </c>
      <c r="L41" s="10">
        <v>100</v>
      </c>
      <c r="M41" s="10"/>
      <c r="N41" s="10"/>
      <c r="O41" s="10"/>
      <c r="P41" s="10"/>
      <c r="Q41" s="10"/>
      <c r="R41" s="10" t="s">
        <v>120</v>
      </c>
      <c r="S41" s="10">
        <f>L41*0.018+O41*1.2+Q41*0.018+54</f>
        <v>55.8</v>
      </c>
      <c r="T41" s="10">
        <f>L41*0.01+O41*0.8+Q41*0.01+30</f>
        <v>31</v>
      </c>
      <c r="U41" s="10"/>
    </row>
    <row r="42" spans="1:21" s="1" customFormat="1" ht="30" customHeight="1">
      <c r="A42" s="9">
        <v>37</v>
      </c>
      <c r="B42" s="9" t="s">
        <v>24</v>
      </c>
      <c r="C42" s="10" t="s">
        <v>25</v>
      </c>
      <c r="D42" s="10" t="s">
        <v>26</v>
      </c>
      <c r="E42" s="10" t="s">
        <v>105</v>
      </c>
      <c r="F42" s="11" t="s">
        <v>121</v>
      </c>
      <c r="G42" s="11" t="s">
        <v>122</v>
      </c>
      <c r="H42" s="11" t="s">
        <v>74</v>
      </c>
      <c r="I42" s="27">
        <v>2</v>
      </c>
      <c r="J42" s="11">
        <v>2.5</v>
      </c>
      <c r="K42" s="22">
        <v>0.5</v>
      </c>
      <c r="L42" s="22">
        <v>500</v>
      </c>
      <c r="M42" s="10"/>
      <c r="N42" s="10"/>
      <c r="O42" s="10"/>
      <c r="P42" s="10"/>
      <c r="Q42" s="10"/>
      <c r="R42" s="10"/>
      <c r="S42" s="10">
        <f t="shared" si="5"/>
        <v>9</v>
      </c>
      <c r="T42" s="10">
        <f t="shared" si="6"/>
        <v>5</v>
      </c>
      <c r="U42" s="10"/>
    </row>
    <row r="43" spans="1:21" s="1" customFormat="1" ht="30" customHeight="1">
      <c r="A43" s="9">
        <v>38</v>
      </c>
      <c r="B43" s="9" t="s">
        <v>24</v>
      </c>
      <c r="C43" s="10" t="s">
        <v>25</v>
      </c>
      <c r="D43" s="10" t="s">
        <v>26</v>
      </c>
      <c r="E43" s="10" t="s">
        <v>105</v>
      </c>
      <c r="F43" s="11" t="s">
        <v>123</v>
      </c>
      <c r="G43" s="11" t="s">
        <v>124</v>
      </c>
      <c r="H43" s="11" t="s">
        <v>30</v>
      </c>
      <c r="I43" s="11" t="s">
        <v>33</v>
      </c>
      <c r="J43" s="22">
        <v>1.757</v>
      </c>
      <c r="K43" s="22">
        <v>1.757</v>
      </c>
      <c r="L43" s="10"/>
      <c r="M43" s="10"/>
      <c r="N43" s="10"/>
      <c r="O43" s="10">
        <v>3</v>
      </c>
      <c r="P43" s="10"/>
      <c r="Q43" s="10"/>
      <c r="R43" s="10"/>
      <c r="S43" s="10">
        <f t="shared" si="5"/>
        <v>3.5999999999999996</v>
      </c>
      <c r="T43" s="10">
        <f t="shared" si="6"/>
        <v>2.4000000000000004</v>
      </c>
      <c r="U43" s="10"/>
    </row>
    <row r="44" spans="1:21" s="1" customFormat="1" ht="30" customHeight="1">
      <c r="A44" s="9">
        <v>39</v>
      </c>
      <c r="B44" s="9" t="s">
        <v>24</v>
      </c>
      <c r="C44" s="10" t="s">
        <v>25</v>
      </c>
      <c r="D44" s="10" t="s">
        <v>26</v>
      </c>
      <c r="E44" s="10" t="s">
        <v>105</v>
      </c>
      <c r="F44" s="11" t="s">
        <v>125</v>
      </c>
      <c r="G44" s="11" t="s">
        <v>126</v>
      </c>
      <c r="H44" s="11" t="s">
        <v>55</v>
      </c>
      <c r="I44" s="11" t="s">
        <v>33</v>
      </c>
      <c r="J44" s="11">
        <v>3.967</v>
      </c>
      <c r="K44" s="22">
        <v>3.967</v>
      </c>
      <c r="L44" s="10"/>
      <c r="M44" s="10"/>
      <c r="N44" s="10"/>
      <c r="O44" s="10">
        <v>8</v>
      </c>
      <c r="P44" s="10"/>
      <c r="Q44" s="10"/>
      <c r="R44" s="10"/>
      <c r="S44" s="10">
        <f t="shared" si="5"/>
        <v>9.6</v>
      </c>
      <c r="T44" s="10">
        <f t="shared" si="6"/>
        <v>6.4</v>
      </c>
      <c r="U44" s="10" t="s">
        <v>127</v>
      </c>
    </row>
  </sheetData>
  <sheetProtection/>
  <mergeCells count="16">
    <mergeCell ref="A2:U2"/>
    <mergeCell ref="L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U4"/>
  </mergeCells>
  <printOptions/>
  <pageMargins left="0.3937007874015748" right="0.3937007874015748" top="0.7480314960629921" bottom="0.7480314960629921" header="0.31496062992125984" footer="0.31496062992125984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许金明</dc:creator>
  <cp:keywords/>
  <dc:description/>
  <cp:lastModifiedBy>Administrator</cp:lastModifiedBy>
  <cp:lastPrinted>2023-04-27T01:52:39Z</cp:lastPrinted>
  <dcterms:created xsi:type="dcterms:W3CDTF">2018-11-05T18:16:00Z</dcterms:created>
  <dcterms:modified xsi:type="dcterms:W3CDTF">2023-04-27T03:36:05Z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44B49310A1E54015BEE359BC7C13D12E</vt:lpwstr>
  </property>
</Properties>
</file>